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(GEAD)\SECOMP\01 PROCESSOS DIGITALIZADOS SECOMP\SEI-070002.012323_2022 Locação de veículos elétricos\"/>
    </mc:Choice>
  </mc:AlternateContent>
  <bookViews>
    <workbookView xWindow="0" yWindow="300" windowWidth="28800" windowHeight="11460"/>
  </bookViews>
  <sheets>
    <sheet name="LOCAÇÃO VEÍCULOS 2022" sheetId="3" r:id="rId1"/>
  </sheets>
  <calcPr calcId="152511"/>
</workbook>
</file>

<file path=xl/calcChain.xml><?xml version="1.0" encoding="utf-8"?>
<calcChain xmlns="http://schemas.openxmlformats.org/spreadsheetml/2006/main">
  <c r="O12" i="3" l="1"/>
  <c r="O11" i="3"/>
  <c r="N7" i="3"/>
  <c r="N9" i="3"/>
  <c r="N4" i="3"/>
  <c r="N5" i="3"/>
  <c r="N6" i="3"/>
  <c r="N8" i="3"/>
  <c r="N3" i="3"/>
  <c r="R9" i="3" l="1"/>
  <c r="O9" i="3"/>
  <c r="S7" i="3"/>
  <c r="S9" i="3"/>
  <c r="S3" i="3"/>
  <c r="S6" i="3"/>
  <c r="S4" i="3"/>
  <c r="S5" i="3"/>
  <c r="S8" i="3"/>
  <c r="R5" i="3"/>
  <c r="R6" i="3"/>
  <c r="R7" i="3"/>
  <c r="R8" i="3"/>
  <c r="R4" i="3"/>
  <c r="R3" i="3"/>
  <c r="Q5" i="3"/>
  <c r="Q6" i="3"/>
  <c r="Q7" i="3"/>
  <c r="Q8" i="3"/>
  <c r="Q9" i="3"/>
  <c r="O5" i="3"/>
  <c r="O6" i="3"/>
  <c r="O7" i="3"/>
  <c r="O8" i="3"/>
  <c r="P5" i="3"/>
  <c r="P6" i="3"/>
  <c r="P7" i="3"/>
  <c r="P8" i="3"/>
  <c r="P9" i="3"/>
  <c r="P4" i="3"/>
  <c r="P3" i="3"/>
  <c r="K4" i="3"/>
  <c r="K5" i="3"/>
  <c r="K6" i="3"/>
  <c r="K7" i="3"/>
  <c r="K8" i="3"/>
  <c r="K9" i="3"/>
  <c r="I4" i="3"/>
  <c r="I5" i="3"/>
  <c r="I6" i="3"/>
  <c r="I7" i="3"/>
  <c r="I8" i="3"/>
  <c r="I9" i="3"/>
  <c r="G8" i="3" l="1"/>
  <c r="G6" i="3"/>
  <c r="G7" i="3"/>
  <c r="G5" i="3"/>
  <c r="M9" i="3" l="1"/>
  <c r="M4" i="3" l="1"/>
  <c r="M3" i="3"/>
  <c r="K3" i="3"/>
  <c r="K11" i="3" s="1"/>
  <c r="K12" i="3" s="1"/>
  <c r="I3" i="3"/>
  <c r="I11" i="3" s="1"/>
  <c r="I12" i="3" s="1"/>
  <c r="M11" i="3" l="1"/>
  <c r="M12" i="3" s="1"/>
  <c r="Q3" i="3"/>
  <c r="Q4" i="3" l="1"/>
  <c r="O3" i="3"/>
  <c r="G9" i="3" l="1"/>
  <c r="O4" i="3"/>
  <c r="G4" i="3"/>
  <c r="G3" i="3"/>
  <c r="G11" i="3" l="1"/>
  <c r="G12" i="3" s="1"/>
  <c r="F14" i="3"/>
  <c r="Q11" i="3"/>
  <c r="Q12" i="3" s="1"/>
</calcChain>
</file>

<file path=xl/sharedStrings.xml><?xml version="1.0" encoding="utf-8"?>
<sst xmlns="http://schemas.openxmlformats.org/spreadsheetml/2006/main" count="41" uniqueCount="29">
  <si>
    <t>ITEM</t>
  </si>
  <si>
    <t>NOMECLATURA</t>
  </si>
  <si>
    <t>UNID.</t>
  </si>
  <si>
    <t>QUANT.</t>
  </si>
  <si>
    <t>ID SIGA</t>
  </si>
  <si>
    <t>V/UNIT.</t>
  </si>
  <si>
    <t>V/TOTAL</t>
  </si>
  <si>
    <t>VALOR TOTAL ESTIMADO</t>
  </si>
  <si>
    <t>LEGENDA: NC - NÃO COTADO / FE - FORA DE ESPECIFICAÇÃO</t>
  </si>
  <si>
    <t>MÉDIA</t>
  </si>
  <si>
    <t>MEDIANA</t>
  </si>
  <si>
    <t>DESVIO PADRÃO</t>
  </si>
  <si>
    <t>TOTAL MÉDIA</t>
  </si>
  <si>
    <t>TOTAL MEDIANA</t>
  </si>
  <si>
    <t>TOTAL MENSAL POR FORNECEDOR</t>
  </si>
  <si>
    <t>TOTAL 12 MESES POR FORNECEDOR</t>
  </si>
  <si>
    <t xml:space="preserve">LEGENDA: VALOR NÃO CONSIDERADO NO SANEAMENTO </t>
  </si>
  <si>
    <t>COEF. DE VARIAÇÃO</t>
  </si>
  <si>
    <t>SERV</t>
  </si>
  <si>
    <r>
      <t>LOCAÇÃO DE VEÍCULO DE SERVIÇO TIPO </t>
    </r>
    <r>
      <rPr>
        <b/>
        <sz val="11"/>
        <color rgb="FF000000"/>
        <rFont val="Times New Roman"/>
        <family val="1"/>
      </rPr>
      <t>PASSEIO</t>
    </r>
    <r>
      <rPr>
        <sz val="11"/>
        <color rgb="FF000000"/>
        <rFont val="Times New Roman"/>
        <family val="1"/>
      </rPr>
      <t>, cor branca, ano/modelo 2022 ou superior, 0Km, tipo Sedan ou SUV, com capacidade mínima para 05 (cinco) passageiros com propulsão por meio de </t>
    </r>
    <r>
      <rPr>
        <b/>
        <sz val="11"/>
        <color rgb="FF000000"/>
        <rFont val="Times New Roman"/>
        <family val="1"/>
      </rPr>
      <t>MOTOR 100% ELÉTRICO; com baterias de pelo menos 50 KWH; autonomia de no mínimo 298 Km; potência mínima equivalente a 100cv</t>
    </r>
    <r>
      <rPr>
        <sz val="11"/>
        <color rgb="FF000000"/>
        <rFont val="Times New Roman"/>
        <family val="1"/>
      </rPr>
      <t>; 3 apoios de cabeça para o banco traseiro; 4 Airbag (frontais e laterais); Freios antitravamento ABS; direção hidráulica ou elétrica; sensores de estacionamento traseiros; travamento automático das portas quando em movimento; ar condicionado automático; câmera de ré; computador de bordo; retrovisores externos com ajuste elétrico; vidros/travas elétricos nas 4 portas; volante com regulagem de altura e profundidade; sistema multimídia com GPS integrado e demais equipamentos obrigatórios pelo CONTRAN.</t>
    </r>
  </si>
  <si>
    <r>
      <t>LOCAÇÃO DE VEÍCULO DE SERVIÇO TIPO </t>
    </r>
    <r>
      <rPr>
        <b/>
        <sz val="12"/>
        <color rgb="FF000000"/>
        <rFont val="Times New Roman"/>
        <family val="1"/>
      </rPr>
      <t>PASSEIO</t>
    </r>
    <r>
      <rPr>
        <sz val="12"/>
        <color rgb="FF000000"/>
        <rFont val="Times New Roman"/>
        <family val="1"/>
      </rPr>
      <t>, cor branca, ano/modelo 2022 ou superior, 0Km, tipo Sedan ou SUV, com capacidade mínima para 05 (cinco) passageiros com propulsão por meio de </t>
    </r>
    <r>
      <rPr>
        <b/>
        <sz val="12"/>
        <color rgb="FF000000"/>
        <rFont val="Times New Roman"/>
        <family val="1"/>
      </rPr>
      <t>MOTOR 100% ELÉTRICO; com baterias de pelo menos 26 KWH; autonomia de no mínimo 265 Km; potência mínima equivalente a 65cv</t>
    </r>
    <r>
      <rPr>
        <sz val="12"/>
        <color rgb="FF000000"/>
        <rFont val="Times New Roman"/>
        <family val="1"/>
      </rPr>
      <t>; 3 apoios de cabeça para o banco traseiro; 4 Airbag (frontais e laterais); Freios antitravamento ABS; direção hidráulica ou elétrica; travamento automático das portas quando em movimento; ar condicionado automático; câmera de ré; computador de bordo; vidros/travas elétricos nas 4 portas; sistema multimídia com GPS integrado e demais equipamentos obrigatórios pelo CONTRAN.</t>
    </r>
  </si>
  <si>
    <r>
      <t>LOCAÇÃO DE VEÍCULO DE SERVIÇO TIPO </t>
    </r>
    <r>
      <rPr>
        <b/>
        <sz val="12"/>
        <color rgb="FF000000"/>
        <rFont val="Times New Roman"/>
        <family val="1"/>
      </rPr>
      <t>PASSEIO</t>
    </r>
    <r>
      <rPr>
        <sz val="12"/>
        <color rgb="FF000000"/>
        <rFont val="Times New Roman"/>
        <family val="1"/>
      </rPr>
      <t>, cor branca, ano/modelo 2022 ou superior, 0Km, tipo Sedan ou SUV, com capacidade mínima para 05 (cinco) passageiros com propulsão por meio de </t>
    </r>
    <r>
      <rPr>
        <b/>
        <sz val="12"/>
        <color rgb="FF000000"/>
        <rFont val="Times New Roman"/>
        <family val="1"/>
      </rPr>
      <t>MOTOR HÍBRIDO,</t>
    </r>
    <r>
      <rPr>
        <sz val="12"/>
        <color rgb="FF000000"/>
        <rFont val="Times New Roman"/>
        <family val="1"/>
      </rPr>
      <t> </t>
    </r>
    <r>
      <rPr>
        <b/>
        <sz val="12"/>
        <color rgb="FF000000"/>
        <rFont val="Times New Roman"/>
        <family val="1"/>
      </rPr>
      <t>caracterizado por utilização de motor elétrico e à combustão (etanol/gasolina), potência mínima: 98 cv (combustão) e 72 cv (elétrico)</t>
    </r>
    <r>
      <rPr>
        <sz val="12"/>
        <color rgb="FF000000"/>
        <rFont val="Times New Roman"/>
        <family val="1"/>
      </rPr>
      <t>; 3 apoios de cabeça para o banco traseiro; 4 Airbag (frontais e laterais); Freios antitravamento ABS; direção hidráulica ou elétrica; sensores de estacionamento traseiros; travamento automático das portas quando em movimento; ar condicionado automático; câmera de ré; computador de bordo; retrovisores externos com ajuste elétrico; vidros elétricos nas 4 portas; volante com regulagem de altura e profundidade; sistema multimídia com GPS integrado e demais equipamentos obrigatórios pelo CONTRAN.</t>
    </r>
  </si>
  <si>
    <r>
      <t>LOCAÇÃO DE VEICULO UTILITARIO PADRAO, TIPO: </t>
    </r>
    <r>
      <rPr>
        <b/>
        <sz val="12"/>
        <color rgb="FF000000"/>
        <rFont val="Times New Roman"/>
        <family val="1"/>
      </rPr>
      <t>VAN</t>
    </r>
    <r>
      <rPr>
        <sz val="12"/>
        <color rgb="FF000000"/>
        <rFont val="Times New Roman"/>
        <family val="1"/>
      </rPr>
      <t>; capacidade 12 passageiros; Cor Branca; Portas: 04; </t>
    </r>
    <r>
      <rPr>
        <b/>
        <sz val="12"/>
        <color rgb="FF000000"/>
        <rFont val="Times New Roman"/>
        <family val="1"/>
      </rPr>
      <t>Combustível 100% elétrico com autonomia acima de 220 km com 100% de carga</t>
    </r>
    <r>
      <rPr>
        <sz val="12"/>
        <color rgb="FF000000"/>
        <rFont val="Times New Roman"/>
        <family val="1"/>
      </rPr>
      <t>; Câmbio automático; Ar-condicionado, Airbag motorista; Direção Hidráulica/Elétrica; Acessórios obrigatórios: cintos de segurança, estepe, chave de roda, macaco e triângulo e demais equipamentos obrigatórios pelo CONTRAN.</t>
    </r>
  </si>
  <si>
    <r>
      <t>LOCAÇÃO DE VEICULO UTILITARIO PADRAO, TIPO: </t>
    </r>
    <r>
      <rPr>
        <b/>
        <sz val="12"/>
        <color rgb="FF000000"/>
        <rFont val="Times New Roman"/>
        <family val="1"/>
      </rPr>
      <t>VAN</t>
    </r>
    <r>
      <rPr>
        <sz val="12"/>
        <color rgb="FF000000"/>
        <rFont val="Times New Roman"/>
        <family val="1"/>
      </rPr>
      <t>, capacidade passageiros: 1 motorista + 2 passageiros na cabine simples e máximo de 15 passageiros no compartimento de teto alto, </t>
    </r>
    <r>
      <rPr>
        <b/>
        <sz val="12"/>
        <color rgb="FF000000"/>
        <rFont val="Times New Roman"/>
        <family val="1"/>
      </rPr>
      <t>combustível: flex ou diesel</t>
    </r>
    <r>
      <rPr>
        <sz val="12"/>
        <color rgb="FF000000"/>
        <rFont val="Times New Roman"/>
        <family val="1"/>
      </rPr>
      <t>,</t>
    </r>
    <r>
      <rPr>
        <b/>
        <sz val="12"/>
        <color rgb="FF000000"/>
        <rFont val="Times New Roman"/>
        <family val="1"/>
      </rPr>
      <t> potência mínima de 140 cv,</t>
    </r>
    <r>
      <rPr>
        <sz val="12"/>
        <color rgb="FF000000"/>
        <rFont val="Times New Roman"/>
        <family val="1"/>
      </rPr>
      <t> tipo cabine: simples, condicionador ar frontal e traseiro, direção elétrica com regulagem de altura e profundidade do volante, trio elétrico, com capacidade volumétrica mínima de 14,00m³, distância entre eixos: 4.000mm ~ 4.500mm, capacidade carga útil: 5 toneladas e demais equipamentos obrigatórios pelo CONTRAN.</t>
    </r>
  </si>
  <si>
    <r>
      <t>LOCAÇÃO DE VEICULO TRANSPORTE COLETIVO DE PASSAGEIROS, CLASSIFICACAO: </t>
    </r>
    <r>
      <rPr>
        <b/>
        <sz val="12"/>
        <color rgb="FF000000"/>
        <rFont val="Times New Roman"/>
        <family val="1"/>
      </rPr>
      <t>MICRO ONIBUS</t>
    </r>
    <r>
      <rPr>
        <sz val="12"/>
        <color rgb="FF000000"/>
        <rFont val="Times New Roman"/>
        <family val="1"/>
      </rPr>
      <t>, capacidade passageiros: 1 motorista, 1 motorista auxiliar e 27 passageiros, </t>
    </r>
    <r>
      <rPr>
        <b/>
        <sz val="12"/>
        <color rgb="FF000000"/>
        <rFont val="Times New Roman"/>
        <family val="1"/>
      </rPr>
      <t>combustível: flex ou diesel, potência motor: 150 ~ 180 cv,</t>
    </r>
    <r>
      <rPr>
        <sz val="12"/>
        <color rgb="FF000000"/>
        <rFont val="Times New Roman"/>
        <family val="1"/>
      </rPr>
      <t> número portas: 1 porta pantográfica do lado direito, modelo: rodoviário, cor: azul, motor: dianteiro 4 cilindros em linha, turbo diesel de 3500 ~ 3.800 cc, fabricante motor: n/a, fabricante carroceria: n/a, transmissão: câmbio mecânico de 5 velocidades a frente, embreagem com acionamento hidropneumático, ligação entre alavanca e a caixa de marcha em haste metálica res, opcional: piso antiderrapante e demais equipamentos obrigatórios pelo CONTRAN.</t>
    </r>
  </si>
  <si>
    <t>LOCAÇÃO DE ESTAÇÃO DE RECARGA VEICULAR instaladas em locais a serem definidos pelo INEA:                                                                                                                                                                                                   Entrada: 127 Vca / 220 Vca
Saída: 22kW</t>
  </si>
  <si>
    <t>LOCADORA HORIZONTE</t>
  </si>
  <si>
    <t>FLEXY LOCADORA</t>
  </si>
  <si>
    <t>J VITAL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</si>
</sst>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&quot;R$&quot;\ #,##0.00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4" xfId="0" quotePrefix="1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164" fontId="5" fillId="0" borderId="5" xfId="0" quotePrefix="1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4" fontId="3" fillId="0" borderId="13" xfId="1" applyFont="1" applyFill="1" applyBorder="1" applyAlignment="1">
      <alignment vertical="center"/>
    </xf>
    <xf numFmtId="44" fontId="3" fillId="0" borderId="11" xfId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5" fillId="0" borderId="0" xfId="2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44" fontId="4" fillId="0" borderId="11" xfId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4" fontId="3" fillId="0" borderId="11" xfId="1" applyFont="1" applyBorder="1" applyAlignment="1">
      <alignment vertical="center"/>
    </xf>
    <xf numFmtId="0" fontId="6" fillId="0" borderId="0" xfId="0" applyFont="1" applyFill="1" applyAlignment="1">
      <alignment vertical="center"/>
    </xf>
    <xf numFmtId="44" fontId="3" fillId="0" borderId="0" xfId="1" applyFont="1" applyBorder="1" applyAlignment="1">
      <alignment vertical="center"/>
    </xf>
    <xf numFmtId="44" fontId="3" fillId="0" borderId="13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6" fillId="0" borderId="0" xfId="0" applyNumberFormat="1" applyFont="1" applyFill="1" applyAlignment="1">
      <alignment vertical="center"/>
    </xf>
    <xf numFmtId="44" fontId="5" fillId="0" borderId="8" xfId="1" applyFont="1" applyFill="1" applyBorder="1" applyAlignment="1">
      <alignment horizontal="center" vertical="center"/>
    </xf>
    <xf numFmtId="44" fontId="4" fillId="0" borderId="8" xfId="1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44" fontId="4" fillId="0" borderId="6" xfId="1" applyFont="1" applyFill="1" applyBorder="1" applyAlignment="1">
      <alignment horizontal="center" vertical="center"/>
    </xf>
    <xf numFmtId="0" fontId="6" fillId="0" borderId="0" xfId="3" applyNumberFormat="1" applyFont="1" applyFill="1" applyAlignment="1">
      <alignment vertical="center"/>
    </xf>
    <xf numFmtId="0" fontId="6" fillId="0" borderId="0" xfId="1" applyNumberFormat="1" applyFont="1" applyFill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165" fontId="4" fillId="0" borderId="11" xfId="1" applyNumberFormat="1" applyFont="1" applyFill="1" applyBorder="1" applyAlignment="1">
      <alignment horizontal="center" vertical="center"/>
    </xf>
    <xf numFmtId="44" fontId="3" fillId="0" borderId="11" xfId="1" applyFont="1" applyFill="1" applyBorder="1" applyAlignment="1">
      <alignment vertical="center"/>
    </xf>
    <xf numFmtId="44" fontId="4" fillId="0" borderId="10" xfId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5" fillId="0" borderId="11" xfId="4" applyNumberFormat="1" applyFont="1" applyFill="1" applyBorder="1" applyAlignment="1">
      <alignment horizontal="center" vertical="center"/>
    </xf>
    <xf numFmtId="9" fontId="4" fillId="0" borderId="18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4" fillId="0" borderId="18" xfId="0" applyNumberFormat="1" applyFont="1" applyFill="1" applyBorder="1" applyAlignment="1">
      <alignment horizontal="center" vertical="center"/>
    </xf>
    <xf numFmtId="0" fontId="11" fillId="0" borderId="18" xfId="0" applyFont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8" xfId="0" applyFont="1" applyBorder="1" applyAlignment="1">
      <alignment wrapText="1"/>
    </xf>
    <xf numFmtId="164" fontId="5" fillId="0" borderId="6" xfId="2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2" xfId="2"/>
    <cellStyle name="Porcentagem" xfId="3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view="pageBreakPreview" topLeftCell="C7" zoomScale="60" zoomScaleNormal="80" zoomScalePageLayoutView="90" workbookViewId="0">
      <selection sqref="A1:S14"/>
    </sheetView>
  </sheetViews>
  <sheetFormatPr defaultColWidth="8.140625" defaultRowHeight="12.75" x14ac:dyDescent="0.25"/>
  <cols>
    <col min="1" max="1" width="5.42578125" style="1" bestFit="1" customWidth="1"/>
    <col min="2" max="2" width="42.85546875" style="1" customWidth="1"/>
    <col min="3" max="3" width="6" style="1" customWidth="1"/>
    <col min="4" max="4" width="11" style="1" bestFit="1" customWidth="1"/>
    <col min="5" max="5" width="8" style="1" customWidth="1"/>
    <col min="6" max="6" width="15.140625" style="1" bestFit="1" customWidth="1"/>
    <col min="7" max="7" width="22.7109375" style="1" bestFit="1" customWidth="1"/>
    <col min="8" max="8" width="17" style="1" customWidth="1"/>
    <col min="9" max="9" width="23.42578125" style="1" bestFit="1" customWidth="1"/>
    <col min="10" max="10" width="15.5703125" style="1" customWidth="1"/>
    <col min="11" max="11" width="23.42578125" style="1" bestFit="1" customWidth="1"/>
    <col min="12" max="12" width="15.42578125" style="1" hidden="1" customWidth="1"/>
    <col min="13" max="13" width="12" style="1" bestFit="1" customWidth="1"/>
    <col min="14" max="14" width="14.85546875" style="1" bestFit="1" customWidth="1"/>
    <col min="15" max="15" width="20.42578125" style="1" bestFit="1" customWidth="1"/>
    <col min="16" max="16" width="13.7109375" style="1" bestFit="1" customWidth="1"/>
    <col min="17" max="17" width="23.42578125" style="1" bestFit="1" customWidth="1"/>
    <col min="18" max="18" width="21.28515625" style="1" bestFit="1" customWidth="1"/>
    <col min="19" max="19" width="14" style="49" bestFit="1" customWidth="1"/>
    <col min="20" max="16384" width="8.140625" style="1"/>
  </cols>
  <sheetData>
    <row r="1" spans="1:19" ht="52.5" customHeight="1" thickTop="1" thickBot="1" x14ac:dyDescent="0.3">
      <c r="A1" s="57" t="s">
        <v>0</v>
      </c>
      <c r="B1" s="59" t="s">
        <v>1</v>
      </c>
      <c r="C1" s="59" t="s">
        <v>2</v>
      </c>
      <c r="D1" s="59" t="s">
        <v>3</v>
      </c>
      <c r="E1" s="61" t="s">
        <v>4</v>
      </c>
      <c r="F1" s="64" t="s">
        <v>26</v>
      </c>
      <c r="G1" s="64"/>
      <c r="H1" s="64" t="s">
        <v>27</v>
      </c>
      <c r="I1" s="64"/>
      <c r="J1" s="64" t="s">
        <v>28</v>
      </c>
      <c r="K1" s="64"/>
      <c r="L1" s="64"/>
      <c r="M1" s="64"/>
      <c r="N1" s="61" t="s">
        <v>9</v>
      </c>
      <c r="O1" s="61" t="s">
        <v>12</v>
      </c>
      <c r="P1" s="61" t="s">
        <v>10</v>
      </c>
      <c r="Q1" s="68" t="s">
        <v>13</v>
      </c>
      <c r="R1" s="63" t="s">
        <v>11</v>
      </c>
      <c r="S1" s="63" t="s">
        <v>17</v>
      </c>
    </row>
    <row r="2" spans="1:19" ht="15.75" customHeight="1" thickBot="1" x14ac:dyDescent="0.3">
      <c r="A2" s="58"/>
      <c r="B2" s="60"/>
      <c r="C2" s="60"/>
      <c r="D2" s="60"/>
      <c r="E2" s="62"/>
      <c r="F2" s="31" t="s">
        <v>5</v>
      </c>
      <c r="G2" s="31" t="s">
        <v>6</v>
      </c>
      <c r="H2" s="46" t="s">
        <v>5</v>
      </c>
      <c r="I2" s="46" t="s">
        <v>6</v>
      </c>
      <c r="J2" s="46" t="s">
        <v>5</v>
      </c>
      <c r="K2" s="46" t="s">
        <v>6</v>
      </c>
      <c r="L2" s="46" t="s">
        <v>5</v>
      </c>
      <c r="M2" s="46" t="s">
        <v>6</v>
      </c>
      <c r="N2" s="74"/>
      <c r="O2" s="74"/>
      <c r="P2" s="62"/>
      <c r="Q2" s="69"/>
      <c r="R2" s="63"/>
      <c r="S2" s="63"/>
    </row>
    <row r="3" spans="1:19" ht="303.75" customHeight="1" thickBot="1" x14ac:dyDescent="0.3">
      <c r="A3" s="55">
        <v>1</v>
      </c>
      <c r="B3" s="51" t="s">
        <v>19</v>
      </c>
      <c r="C3" s="56" t="s">
        <v>18</v>
      </c>
      <c r="D3" s="47">
        <v>10</v>
      </c>
      <c r="E3" s="16">
        <v>77241</v>
      </c>
      <c r="F3" s="37">
        <v>15000</v>
      </c>
      <c r="G3" s="17">
        <f>F3*$D3</f>
        <v>150000</v>
      </c>
      <c r="H3" s="28">
        <v>18140</v>
      </c>
      <c r="I3" s="28">
        <f t="shared" ref="I3:I9" si="0">H3*D3</f>
        <v>181400</v>
      </c>
      <c r="J3" s="28">
        <v>19100</v>
      </c>
      <c r="K3" s="28">
        <f t="shared" ref="K3:K9" si="1">J3*D3</f>
        <v>191000</v>
      </c>
      <c r="L3" s="28"/>
      <c r="M3" s="28">
        <f>L3*D3</f>
        <v>0</v>
      </c>
      <c r="N3" s="29">
        <f>AVERAGE(F3,H3,J3)</f>
        <v>17413.333333333332</v>
      </c>
      <c r="O3" s="17">
        <f>N3*D3</f>
        <v>174133.33333333331</v>
      </c>
      <c r="P3" s="43">
        <f>MEDIAN(F3,H3,J3)</f>
        <v>18140</v>
      </c>
      <c r="Q3" s="37">
        <f>P3*D3</f>
        <v>181400</v>
      </c>
      <c r="R3" s="50">
        <f>STDEVA(F3,H3,J3)</f>
        <v>2144.4191132643155</v>
      </c>
      <c r="S3" s="48">
        <f>R3/N3</f>
        <v>0.12314811140491859</v>
      </c>
    </row>
    <row r="4" spans="1:19" ht="284.25" thickBot="1" x14ac:dyDescent="0.3">
      <c r="A4" s="55">
        <v>2</v>
      </c>
      <c r="B4" s="52" t="s">
        <v>20</v>
      </c>
      <c r="C4" s="56" t="s">
        <v>18</v>
      </c>
      <c r="D4" s="47">
        <v>10</v>
      </c>
      <c r="E4" s="16">
        <v>77241</v>
      </c>
      <c r="F4" s="37">
        <v>13000</v>
      </c>
      <c r="G4" s="17">
        <f t="shared" ref="G4:G9" si="2">F4*$D4</f>
        <v>130000</v>
      </c>
      <c r="H4" s="28">
        <v>19200</v>
      </c>
      <c r="I4" s="28">
        <f t="shared" si="0"/>
        <v>192000</v>
      </c>
      <c r="J4" s="28">
        <v>20190</v>
      </c>
      <c r="K4" s="28">
        <f t="shared" si="1"/>
        <v>201900</v>
      </c>
      <c r="L4" s="28"/>
      <c r="M4" s="28">
        <f>L4*D4</f>
        <v>0</v>
      </c>
      <c r="N4" s="29">
        <f t="shared" ref="N4:N8" si="3">AVERAGE(F4,H4,J4)</f>
        <v>17463.333333333332</v>
      </c>
      <c r="O4" s="17">
        <f>N4*D4</f>
        <v>174633.33333333331</v>
      </c>
      <c r="P4" s="43">
        <f>MEDIAN(F4,H4,J4)</f>
        <v>19200</v>
      </c>
      <c r="Q4" s="37">
        <f>P4*D4</f>
        <v>192000</v>
      </c>
      <c r="R4" s="50">
        <f>STDEVA(F4,H4,J4)</f>
        <v>3896.9261390656757</v>
      </c>
      <c r="S4" s="48">
        <f t="shared" ref="S4:S9" si="4">R4/N4</f>
        <v>0.223149044038882</v>
      </c>
    </row>
    <row r="5" spans="1:19" ht="348.75" customHeight="1" thickBot="1" x14ac:dyDescent="0.3">
      <c r="A5" s="55">
        <v>3</v>
      </c>
      <c r="B5" s="52" t="s">
        <v>21</v>
      </c>
      <c r="C5" s="56" t="s">
        <v>18</v>
      </c>
      <c r="D5" s="47">
        <v>10</v>
      </c>
      <c r="E5" s="16">
        <v>77241</v>
      </c>
      <c r="F5" s="37">
        <v>10000</v>
      </c>
      <c r="G5" s="17">
        <f>F5*D5</f>
        <v>100000</v>
      </c>
      <c r="H5" s="28">
        <v>20400</v>
      </c>
      <c r="I5" s="28">
        <f t="shared" si="0"/>
        <v>204000</v>
      </c>
      <c r="J5" s="28">
        <v>21400</v>
      </c>
      <c r="K5" s="28">
        <f t="shared" si="1"/>
        <v>214000</v>
      </c>
      <c r="L5" s="28"/>
      <c r="M5" s="28"/>
      <c r="N5" s="29">
        <f t="shared" si="3"/>
        <v>17266.666666666668</v>
      </c>
      <c r="O5" s="17">
        <f t="shared" ref="O5:O8" si="5">N5*D5</f>
        <v>172666.66666666669</v>
      </c>
      <c r="P5" s="43">
        <f t="shared" ref="P5:P9" si="6">MEDIAN(F5,H5,J5)</f>
        <v>20400</v>
      </c>
      <c r="Q5" s="37">
        <f t="shared" ref="Q5:Q9" si="7">P5*D5</f>
        <v>204000</v>
      </c>
      <c r="R5" s="50">
        <f t="shared" ref="R5:R8" si="8">STDEVA(F5,H5,J5)</f>
        <v>6312.9496539520505</v>
      </c>
      <c r="S5" s="48">
        <f t="shared" si="4"/>
        <v>0.36561484482347778</v>
      </c>
    </row>
    <row r="6" spans="1:19" ht="182.25" customHeight="1" thickBot="1" x14ac:dyDescent="0.3">
      <c r="A6" s="55">
        <v>4</v>
      </c>
      <c r="B6" s="52" t="s">
        <v>22</v>
      </c>
      <c r="C6" s="56" t="s">
        <v>18</v>
      </c>
      <c r="D6" s="47">
        <v>1</v>
      </c>
      <c r="E6" s="16">
        <v>77241</v>
      </c>
      <c r="F6" s="37">
        <v>30000</v>
      </c>
      <c r="G6" s="17">
        <f t="shared" ref="G6:G8" si="9">F6*D6</f>
        <v>30000</v>
      </c>
      <c r="H6" s="28">
        <v>36200</v>
      </c>
      <c r="I6" s="28">
        <f t="shared" si="0"/>
        <v>36200</v>
      </c>
      <c r="J6" s="28">
        <v>37200</v>
      </c>
      <c r="K6" s="28">
        <f t="shared" si="1"/>
        <v>37200</v>
      </c>
      <c r="L6" s="28"/>
      <c r="M6" s="28"/>
      <c r="N6" s="29">
        <f t="shared" si="3"/>
        <v>34466.666666666664</v>
      </c>
      <c r="O6" s="17">
        <f t="shared" si="5"/>
        <v>34466.666666666664</v>
      </c>
      <c r="P6" s="43">
        <f t="shared" si="6"/>
        <v>36200</v>
      </c>
      <c r="Q6" s="37">
        <f t="shared" si="7"/>
        <v>36200</v>
      </c>
      <c r="R6" s="50">
        <f t="shared" si="8"/>
        <v>3900.4273270160197</v>
      </c>
      <c r="S6" s="48">
        <f t="shared" si="4"/>
        <v>0.11316520291148995</v>
      </c>
    </row>
    <row r="7" spans="1:19" ht="228.75" customHeight="1" thickBot="1" x14ac:dyDescent="0.3">
      <c r="A7" s="55">
        <v>5</v>
      </c>
      <c r="B7" s="52" t="s">
        <v>23</v>
      </c>
      <c r="C7" s="56" t="s">
        <v>18</v>
      </c>
      <c r="D7" s="47">
        <v>1</v>
      </c>
      <c r="E7" s="16">
        <v>148708</v>
      </c>
      <c r="F7" s="37">
        <v>15000</v>
      </c>
      <c r="G7" s="17">
        <f t="shared" si="9"/>
        <v>15000</v>
      </c>
      <c r="H7" s="28">
        <v>19100</v>
      </c>
      <c r="I7" s="28">
        <f t="shared" si="0"/>
        <v>19100</v>
      </c>
      <c r="J7" s="28">
        <v>20900</v>
      </c>
      <c r="K7" s="28">
        <f t="shared" si="1"/>
        <v>20900</v>
      </c>
      <c r="L7" s="28"/>
      <c r="M7" s="28"/>
      <c r="N7" s="29">
        <f>AVERAGE(F7,H7,J7)</f>
        <v>18333.333333333332</v>
      </c>
      <c r="O7" s="17">
        <f t="shared" si="5"/>
        <v>18333.333333333332</v>
      </c>
      <c r="P7" s="43">
        <f t="shared" si="6"/>
        <v>19100</v>
      </c>
      <c r="Q7" s="37">
        <f t="shared" si="7"/>
        <v>19100</v>
      </c>
      <c r="R7" s="50">
        <f t="shared" si="8"/>
        <v>3023.7945256470907</v>
      </c>
      <c r="S7" s="48">
        <f t="shared" si="4"/>
        <v>0.16493424685347768</v>
      </c>
    </row>
    <row r="8" spans="1:19" ht="193.5" customHeight="1" thickBot="1" x14ac:dyDescent="0.3">
      <c r="A8" s="55">
        <v>6</v>
      </c>
      <c r="B8" s="53" t="s">
        <v>24</v>
      </c>
      <c r="C8" s="56" t="s">
        <v>18</v>
      </c>
      <c r="D8" s="47">
        <v>1</v>
      </c>
      <c r="E8" s="16">
        <v>149486</v>
      </c>
      <c r="F8" s="37">
        <v>30000</v>
      </c>
      <c r="G8" s="17">
        <f t="shared" si="9"/>
        <v>30000</v>
      </c>
      <c r="H8" s="28">
        <v>46300</v>
      </c>
      <c r="I8" s="28">
        <f t="shared" si="0"/>
        <v>46300</v>
      </c>
      <c r="J8" s="28">
        <v>47050</v>
      </c>
      <c r="K8" s="28">
        <f t="shared" si="1"/>
        <v>47050</v>
      </c>
      <c r="L8" s="28"/>
      <c r="M8" s="28"/>
      <c r="N8" s="29">
        <f t="shared" si="3"/>
        <v>41116.666666666664</v>
      </c>
      <c r="O8" s="17">
        <f t="shared" si="5"/>
        <v>41116.666666666664</v>
      </c>
      <c r="P8" s="43">
        <f t="shared" si="6"/>
        <v>46300</v>
      </c>
      <c r="Q8" s="37">
        <f t="shared" si="7"/>
        <v>46300</v>
      </c>
      <c r="R8" s="50">
        <f t="shared" si="8"/>
        <v>9634.6164082091764</v>
      </c>
      <c r="S8" s="48">
        <f t="shared" si="4"/>
        <v>0.23432386886605214</v>
      </c>
    </row>
    <row r="9" spans="1:19" ht="93.75" customHeight="1" thickBot="1" x14ac:dyDescent="0.3">
      <c r="A9" s="55">
        <v>7</v>
      </c>
      <c r="B9" s="54" t="s">
        <v>25</v>
      </c>
      <c r="C9" s="56" t="s">
        <v>18</v>
      </c>
      <c r="D9" s="47">
        <v>30</v>
      </c>
      <c r="E9" s="16">
        <v>178433</v>
      </c>
      <c r="F9" s="37">
        <v>5000</v>
      </c>
      <c r="G9" s="17">
        <f t="shared" si="2"/>
        <v>150000</v>
      </c>
      <c r="H9" s="28">
        <v>8100</v>
      </c>
      <c r="I9" s="28">
        <f t="shared" si="0"/>
        <v>243000</v>
      </c>
      <c r="J9" s="28">
        <v>9400</v>
      </c>
      <c r="K9" s="28">
        <f t="shared" si="1"/>
        <v>282000</v>
      </c>
      <c r="L9" s="28"/>
      <c r="M9" s="28">
        <f>L9*D9</f>
        <v>0</v>
      </c>
      <c r="N9" s="29">
        <f>AVERAGE(F9,H9,J9)</f>
        <v>7500</v>
      </c>
      <c r="O9" s="17">
        <f>N9*D9</f>
        <v>225000</v>
      </c>
      <c r="P9" s="43">
        <f t="shared" si="6"/>
        <v>8100</v>
      </c>
      <c r="Q9" s="37">
        <f t="shared" si="7"/>
        <v>243000</v>
      </c>
      <c r="R9" s="50">
        <f>STDEVA(F9,H9,J9)</f>
        <v>2260.5309110914632</v>
      </c>
      <c r="S9" s="48">
        <f t="shared" si="4"/>
        <v>0.30140412147886175</v>
      </c>
    </row>
    <row r="10" spans="1:19" ht="15" customHeight="1" thickBot="1" x14ac:dyDescent="0.3">
      <c r="A10" s="3"/>
      <c r="B10" s="12"/>
      <c r="C10" s="13"/>
      <c r="D10" s="14"/>
      <c r="E10" s="14"/>
      <c r="F10" s="4"/>
      <c r="G10" s="15"/>
      <c r="H10" s="18"/>
      <c r="I10" s="18"/>
      <c r="J10" s="18"/>
      <c r="K10" s="18"/>
      <c r="L10" s="18"/>
      <c r="M10" s="18"/>
      <c r="N10" s="7"/>
      <c r="O10" s="7"/>
      <c r="P10" s="7"/>
      <c r="Q10" s="7"/>
    </row>
    <row r="11" spans="1:19" ht="14.25" customHeight="1" thickBot="1" x14ac:dyDescent="0.3">
      <c r="A11" s="5"/>
      <c r="B11" s="70" t="s">
        <v>14</v>
      </c>
      <c r="C11" s="71"/>
      <c r="D11" s="72"/>
      <c r="E11" s="6"/>
      <c r="F11" s="45"/>
      <c r="G11" s="10">
        <f>SUM(G3:G9)</f>
        <v>605000</v>
      </c>
      <c r="H11" s="22"/>
      <c r="I11" s="10">
        <f>SUM(I3:I9)</f>
        <v>922000</v>
      </c>
      <c r="J11" s="22"/>
      <c r="K11" s="10">
        <f>SUM(K3:K9)</f>
        <v>994050</v>
      </c>
      <c r="L11" s="22"/>
      <c r="M11" s="10">
        <f>SUM(M3:M9)</f>
        <v>0</v>
      </c>
      <c r="N11" s="9"/>
      <c r="O11" s="10">
        <f>SUM(O3:O10)</f>
        <v>840350</v>
      </c>
      <c r="P11" s="9"/>
      <c r="Q11" s="10">
        <f>SUM(Q3:Q10)</f>
        <v>922000</v>
      </c>
    </row>
    <row r="12" spans="1:19" ht="15.75" customHeight="1" thickBot="1" x14ac:dyDescent="0.3">
      <c r="A12" s="3"/>
      <c r="B12" s="70" t="s">
        <v>15</v>
      </c>
      <c r="C12" s="71"/>
      <c r="D12" s="72"/>
      <c r="E12" s="32"/>
      <c r="F12" s="8"/>
      <c r="G12" s="19">
        <f>G11*12</f>
        <v>7260000</v>
      </c>
      <c r="H12" s="21"/>
      <c r="I12" s="19">
        <f>I11*12</f>
        <v>11064000</v>
      </c>
      <c r="J12" s="21"/>
      <c r="K12" s="19">
        <f>K11*12</f>
        <v>11928600</v>
      </c>
      <c r="L12" s="21"/>
      <c r="M12" s="19">
        <f>M11*12</f>
        <v>0</v>
      </c>
      <c r="N12" s="7"/>
      <c r="O12" s="30">
        <f>O11*12</f>
        <v>10084200</v>
      </c>
      <c r="P12" s="7"/>
      <c r="Q12" s="44">
        <f>Q11*12</f>
        <v>11064000</v>
      </c>
    </row>
    <row r="13" spans="1:19" ht="16.5" customHeight="1" thickBot="1" x14ac:dyDescent="0.3">
      <c r="A13" s="25"/>
      <c r="B13" s="73"/>
      <c r="C13" s="73"/>
      <c r="D13" s="73"/>
      <c r="E13" s="32"/>
      <c r="F13" s="11"/>
      <c r="G13" s="11"/>
      <c r="H13" s="11"/>
      <c r="I13" s="11"/>
      <c r="J13" s="11"/>
      <c r="K13" s="11"/>
      <c r="L13" s="11"/>
      <c r="M13" s="11"/>
    </row>
    <row r="14" spans="1:19" ht="15.75" customHeight="1" thickBot="1" x14ac:dyDescent="0.3">
      <c r="A14" s="24"/>
      <c r="B14" s="65" t="s">
        <v>7</v>
      </c>
      <c r="C14" s="66"/>
      <c r="D14" s="67"/>
      <c r="E14" s="26"/>
      <c r="F14" s="75">
        <f>O12</f>
        <v>10084200</v>
      </c>
      <c r="G14" s="76"/>
      <c r="H14" s="76"/>
      <c r="I14" s="76"/>
      <c r="J14" s="76"/>
      <c r="K14" s="77"/>
      <c r="L14" s="2"/>
      <c r="M14" s="2"/>
    </row>
    <row r="15" spans="1:19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9" x14ac:dyDescent="0.25">
      <c r="A16" s="2" t="s">
        <v>8</v>
      </c>
      <c r="B16" s="2"/>
      <c r="C16" s="2"/>
      <c r="D16" s="2"/>
      <c r="E16" s="2"/>
      <c r="F16" s="23"/>
      <c r="G16" s="23"/>
      <c r="H16" s="23"/>
      <c r="I16" s="23"/>
      <c r="J16" s="23"/>
      <c r="K16" s="23"/>
      <c r="L16" s="23"/>
      <c r="M16" s="23"/>
    </row>
    <row r="17" spans="1:13" x14ac:dyDescent="0.25">
      <c r="A17" s="2" t="s">
        <v>16</v>
      </c>
      <c r="F17" s="20"/>
      <c r="G17" s="20"/>
      <c r="H17" s="20"/>
      <c r="I17" s="20"/>
      <c r="J17" s="20"/>
      <c r="K17" s="20"/>
      <c r="L17" s="20"/>
      <c r="M17" s="20"/>
    </row>
    <row r="18" spans="1:13" x14ac:dyDescent="0.25">
      <c r="A18" s="23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ht="42" customHeight="1" x14ac:dyDescent="0.25">
      <c r="A19" s="33"/>
      <c r="B19" s="33"/>
      <c r="C19" s="33"/>
      <c r="D19" s="33"/>
      <c r="E19" s="33"/>
      <c r="F19" s="27"/>
      <c r="G19" s="27"/>
      <c r="H19" s="27"/>
      <c r="I19" s="27"/>
      <c r="J19" s="27"/>
      <c r="K19" s="27"/>
      <c r="L19" s="27"/>
      <c r="M19" s="27"/>
    </row>
    <row r="20" spans="1:13" ht="55.5" customHeight="1" x14ac:dyDescent="0.25">
      <c r="A20" s="34"/>
      <c r="B20" s="35"/>
      <c r="C20" s="35"/>
      <c r="D20" s="36"/>
      <c r="E20" s="36"/>
      <c r="F20" s="27"/>
      <c r="G20" s="27"/>
      <c r="H20" s="38"/>
      <c r="I20" s="38"/>
      <c r="J20" s="38"/>
      <c r="K20" s="38"/>
      <c r="L20" s="38"/>
      <c r="M20" s="38"/>
    </row>
    <row r="21" spans="1:13" ht="47.25" customHeight="1" x14ac:dyDescent="0.25">
      <c r="A21" s="34"/>
      <c r="B21" s="35"/>
      <c r="C21" s="35"/>
      <c r="D21" s="36"/>
      <c r="E21" s="36"/>
      <c r="F21" s="27"/>
      <c r="G21" s="27"/>
      <c r="H21" s="27"/>
      <c r="I21" s="27"/>
      <c r="J21" s="27"/>
      <c r="K21" s="27"/>
      <c r="L21" s="27"/>
      <c r="M21" s="27"/>
    </row>
    <row r="22" spans="1:13" ht="36" customHeight="1" x14ac:dyDescent="0.25">
      <c r="A22" s="34"/>
      <c r="B22" s="35"/>
      <c r="C22" s="35"/>
      <c r="D22" s="36"/>
      <c r="E22" s="36"/>
      <c r="F22" s="27"/>
      <c r="G22" s="27"/>
      <c r="H22" s="27"/>
      <c r="I22" s="27"/>
      <c r="J22" s="27"/>
      <c r="K22" s="27"/>
      <c r="L22" s="27"/>
      <c r="M22" s="27"/>
    </row>
    <row r="23" spans="1:13" ht="47.25" customHeight="1" x14ac:dyDescent="0.25">
      <c r="A23" s="34"/>
      <c r="B23" s="35"/>
      <c r="C23" s="35"/>
      <c r="D23" s="36"/>
      <c r="E23" s="36"/>
      <c r="F23" s="27"/>
      <c r="G23" s="27"/>
      <c r="H23" s="27"/>
      <c r="I23" s="27"/>
      <c r="J23" s="27"/>
      <c r="K23" s="27"/>
      <c r="L23" s="27"/>
      <c r="M23" s="27"/>
    </row>
    <row r="24" spans="1:13" ht="24" customHeight="1" x14ac:dyDescent="0.25">
      <c r="A24" s="20"/>
      <c r="B24" s="20"/>
      <c r="C24" s="20"/>
      <c r="D24" s="20"/>
      <c r="E24" s="20"/>
      <c r="F24" s="27"/>
      <c r="G24" s="27"/>
      <c r="H24" s="27"/>
      <c r="I24" s="27"/>
      <c r="J24" s="27"/>
      <c r="K24" s="27"/>
      <c r="L24" s="27"/>
      <c r="M24" s="27"/>
    </row>
    <row r="25" spans="1:13" x14ac:dyDescent="0.25">
      <c r="A25" s="20"/>
      <c r="B25" s="20"/>
      <c r="C25" s="20"/>
      <c r="D25" s="20"/>
      <c r="E25" s="20"/>
      <c r="F25" s="27"/>
      <c r="G25" s="27"/>
      <c r="H25" s="27"/>
      <c r="I25" s="27"/>
      <c r="J25" s="27"/>
      <c r="K25" s="27"/>
      <c r="L25" s="27"/>
      <c r="M25" s="27"/>
    </row>
    <row r="26" spans="1:13" x14ac:dyDescent="0.25">
      <c r="A26" s="20"/>
      <c r="B26" s="20"/>
      <c r="C26" s="20"/>
      <c r="D26" s="20"/>
      <c r="E26" s="20"/>
      <c r="F26" s="27"/>
      <c r="G26" s="27"/>
      <c r="H26" s="27"/>
      <c r="I26" s="27"/>
      <c r="J26" s="27"/>
      <c r="K26" s="27"/>
      <c r="L26" s="27"/>
      <c r="M26" s="27"/>
    </row>
    <row r="27" spans="1:13" x14ac:dyDescent="0.25">
      <c r="A27" s="20"/>
      <c r="B27" s="23"/>
      <c r="C27" s="20"/>
      <c r="D27" s="20"/>
      <c r="E27" s="20"/>
      <c r="F27" s="27"/>
      <c r="G27" s="27"/>
      <c r="H27" s="27"/>
      <c r="I27" s="27"/>
      <c r="J27" s="27"/>
      <c r="K27" s="27"/>
      <c r="L27" s="27"/>
      <c r="M27" s="27"/>
    </row>
    <row r="28" spans="1:13" x14ac:dyDescent="0.25">
      <c r="A28" s="20"/>
      <c r="B28" s="20"/>
      <c r="C28" s="20"/>
      <c r="D28" s="20"/>
      <c r="E28" s="20"/>
      <c r="F28" s="27"/>
      <c r="G28" s="27"/>
      <c r="H28" s="27"/>
      <c r="I28" s="27"/>
      <c r="J28" s="27"/>
      <c r="K28" s="27"/>
      <c r="L28" s="27"/>
      <c r="M28" s="27"/>
    </row>
    <row r="29" spans="1:13" x14ac:dyDescent="0.25">
      <c r="A29" s="20"/>
      <c r="B29" s="20"/>
      <c r="C29" s="20"/>
      <c r="D29" s="20"/>
      <c r="E29" s="20"/>
      <c r="F29" s="39"/>
      <c r="G29" s="27"/>
      <c r="H29" s="27"/>
      <c r="I29" s="27"/>
      <c r="J29" s="27"/>
      <c r="K29" s="27"/>
      <c r="L29" s="27"/>
      <c r="M29" s="27"/>
    </row>
    <row r="30" spans="1:13" x14ac:dyDescent="0.25">
      <c r="B30" s="20"/>
      <c r="C30" s="20"/>
      <c r="D30" s="20"/>
      <c r="E30" s="20"/>
      <c r="F30" s="40"/>
      <c r="G30" s="40"/>
      <c r="H30" s="27"/>
      <c r="I30" s="27"/>
      <c r="J30" s="27"/>
      <c r="K30" s="27"/>
      <c r="L30" s="27"/>
      <c r="M30" s="27"/>
    </row>
    <row r="31" spans="1:13" x14ac:dyDescent="0.25">
      <c r="B31" s="20"/>
      <c r="C31" s="20"/>
      <c r="D31" s="20"/>
      <c r="E31" s="20"/>
      <c r="F31" s="40"/>
      <c r="G31" s="40"/>
      <c r="H31" s="27"/>
      <c r="I31" s="27"/>
      <c r="J31" s="27"/>
      <c r="K31" s="27"/>
      <c r="L31" s="27"/>
      <c r="M31" s="27"/>
    </row>
    <row r="32" spans="1:13" x14ac:dyDescent="0.25">
      <c r="B32" s="20"/>
      <c r="C32" s="20"/>
      <c r="D32" s="20"/>
      <c r="E32" s="20"/>
      <c r="F32" s="41"/>
      <c r="G32" s="40"/>
      <c r="H32" s="27"/>
      <c r="I32" s="27"/>
      <c r="J32" s="27"/>
      <c r="K32" s="27"/>
      <c r="L32" s="27"/>
      <c r="M32" s="27"/>
    </row>
    <row r="33" spans="2:13" x14ac:dyDescent="0.25">
      <c r="B33" s="20"/>
      <c r="C33" s="20"/>
      <c r="D33" s="20"/>
      <c r="E33" s="20"/>
      <c r="F33" s="27"/>
      <c r="G33" s="27"/>
      <c r="H33" s="27"/>
      <c r="I33" s="27"/>
      <c r="J33" s="27"/>
      <c r="K33" s="27"/>
      <c r="L33" s="27"/>
      <c r="M33" s="27"/>
    </row>
    <row r="34" spans="2:13" x14ac:dyDescent="0.25">
      <c r="B34" s="20"/>
      <c r="C34" s="20"/>
      <c r="D34" s="20"/>
      <c r="E34" s="20"/>
      <c r="F34" s="27"/>
      <c r="G34" s="27"/>
      <c r="H34" s="27"/>
      <c r="I34" s="27"/>
      <c r="J34" s="27"/>
      <c r="K34" s="27"/>
      <c r="L34" s="27"/>
      <c r="M34" s="27"/>
    </row>
    <row r="35" spans="2:13" x14ac:dyDescent="0.25">
      <c r="B35" s="20"/>
      <c r="C35" s="20"/>
      <c r="D35" s="20"/>
      <c r="E35" s="20"/>
      <c r="F35" s="27"/>
      <c r="G35" s="27"/>
      <c r="H35" s="27"/>
      <c r="I35" s="27"/>
      <c r="J35" s="27"/>
      <c r="K35" s="27"/>
      <c r="L35" s="27"/>
      <c r="M35" s="27"/>
    </row>
    <row r="36" spans="2:13" x14ac:dyDescent="0.25">
      <c r="B36" s="20"/>
      <c r="C36" s="20"/>
      <c r="D36" s="20"/>
      <c r="E36" s="20"/>
      <c r="F36" s="27"/>
      <c r="G36" s="27"/>
      <c r="H36" s="27"/>
      <c r="I36" s="27"/>
      <c r="J36" s="27"/>
      <c r="K36" s="27"/>
      <c r="L36" s="27"/>
      <c r="M36" s="27"/>
    </row>
    <row r="37" spans="2:13" x14ac:dyDescent="0.25">
      <c r="B37" s="20"/>
      <c r="C37" s="20"/>
      <c r="D37" s="20"/>
      <c r="E37" s="20"/>
      <c r="F37" s="27"/>
      <c r="G37" s="27"/>
      <c r="H37" s="42"/>
      <c r="I37" s="42"/>
      <c r="J37" s="42"/>
      <c r="K37" s="42"/>
      <c r="L37" s="42"/>
      <c r="M37" s="42"/>
    </row>
    <row r="38" spans="2:13" x14ac:dyDescent="0.25">
      <c r="B38" s="20"/>
      <c r="C38" s="20"/>
      <c r="D38" s="20"/>
      <c r="E38" s="20"/>
      <c r="F38" s="27"/>
      <c r="G38" s="27"/>
      <c r="H38" s="42"/>
      <c r="I38" s="42"/>
      <c r="J38" s="42"/>
      <c r="K38" s="42"/>
      <c r="L38" s="42"/>
      <c r="M38" s="42"/>
    </row>
    <row r="39" spans="2:13" x14ac:dyDescent="0.25">
      <c r="B39" s="20"/>
      <c r="C39" s="20"/>
      <c r="D39" s="20"/>
      <c r="E39" s="20"/>
      <c r="F39" s="27"/>
      <c r="G39" s="27"/>
      <c r="H39" s="42"/>
      <c r="I39" s="42"/>
      <c r="J39" s="42"/>
      <c r="K39" s="42"/>
      <c r="L39" s="42"/>
      <c r="M39" s="42"/>
    </row>
    <row r="40" spans="2:13" x14ac:dyDescent="0.25">
      <c r="B40" s="20"/>
      <c r="C40" s="20"/>
      <c r="D40" s="20"/>
      <c r="E40" s="20"/>
      <c r="F40" s="27"/>
      <c r="G40" s="27"/>
      <c r="H40" s="42"/>
      <c r="I40" s="42"/>
      <c r="J40" s="42"/>
      <c r="K40" s="42"/>
      <c r="L40" s="42"/>
      <c r="M40" s="42"/>
    </row>
    <row r="41" spans="2:13" x14ac:dyDescent="0.25">
      <c r="B41" s="20"/>
      <c r="C41" s="20"/>
      <c r="D41" s="20"/>
      <c r="E41" s="20"/>
      <c r="F41" s="20"/>
      <c r="G41" s="20"/>
    </row>
  </sheetData>
  <sheetProtection algorithmName="SHA-512" hashValue="Krjia1hV82c+07NInVyTYMYB2aB0LNFOxELU2mC6cLEw1zzbpUcVHBGacshdnVI1UeLWKFg0ZKnf9os+xjTF3A==" saltValue="UZa6aSq5eUoFZV5KhqEFYA==" spinCount="100000" sheet="1" objects="1" scenarios="1" selectLockedCells="1" selectUnlockedCells="1"/>
  <mergeCells count="20">
    <mergeCell ref="R1:R2"/>
    <mergeCell ref="S1:S2"/>
    <mergeCell ref="J1:K1"/>
    <mergeCell ref="L1:M1"/>
    <mergeCell ref="B14:D14"/>
    <mergeCell ref="Q1:Q2"/>
    <mergeCell ref="B11:D11"/>
    <mergeCell ref="B12:D12"/>
    <mergeCell ref="B13:D13"/>
    <mergeCell ref="N1:N2"/>
    <mergeCell ref="O1:O2"/>
    <mergeCell ref="P1:P2"/>
    <mergeCell ref="F1:G1"/>
    <mergeCell ref="H1:I1"/>
    <mergeCell ref="F14:K14"/>
    <mergeCell ref="A1:A2"/>
    <mergeCell ref="B1:B2"/>
    <mergeCell ref="C1:C2"/>
    <mergeCell ref="D1:D2"/>
    <mergeCell ref="E1:E2"/>
  </mergeCells>
  <pageMargins left="0" right="0" top="0.59055118110236227" bottom="0.78740157480314965" header="0.31496062992125984" footer="0.31496062992125984"/>
  <pageSetup paperSize="9" scale="28" orientation="landscape" r:id="rId1"/>
  <headerFooter>
    <oddHeader>&amp;L&amp;G&amp;C&amp;"-,Negrito"PLANILHA DEMONSTRATIVA DE CUSTO &amp;"-,Regular"
&amp;RServiço de Compras - SECOMP</oddHeader>
  </headerFooter>
  <rowBreaks count="1" manualBreakCount="1">
    <brk id="1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LOCAÇÃO VEÍCULOS 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 HOME OFFICE</dc:creator>
  <cp:lastModifiedBy>Paulo Vitor da Silva Manhães</cp:lastModifiedBy>
  <cp:lastPrinted>2022-11-11T18:54:48Z</cp:lastPrinted>
  <dcterms:created xsi:type="dcterms:W3CDTF">2020-05-25T15:48:36Z</dcterms:created>
  <dcterms:modified xsi:type="dcterms:W3CDTF">2022-11-11T18:56:06Z</dcterms:modified>
</cp:coreProperties>
</file>